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ЭСК_ЦЭС\ЗАКУПКИ\ЗАКУПКИ 2023 ГОД\ДОКУМЕНТАЦИЯ 2023\СМиТ\Конкурс Ремонт СНЕГОБОЛОТОХОДА\"/>
    </mc:Choice>
  </mc:AlternateContent>
  <bookViews>
    <workbookView xWindow="0" yWindow="0" windowWidth="24000" windowHeight="9000"/>
  </bookViews>
  <sheets>
    <sheet name="Кальк." sheetId="1" r:id="rId1"/>
  </sheets>
  <definedNames>
    <definedName name="_xlnm.Print_Area" localSheetId="0">Кальк.!$A$1:$J$56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" l="1"/>
  <c r="A25" i="1" s="1"/>
  <c r="J43" i="1" l="1"/>
  <c r="J44" i="1" s="1"/>
  <c r="J20" i="1" s="1"/>
  <c r="J21" i="1" l="1"/>
  <c r="J22" i="1" s="1"/>
  <c r="J24" i="1" s="1"/>
  <c r="J23" i="1" l="1"/>
  <c r="J19" i="1" s="1"/>
  <c r="J25" i="1" l="1"/>
  <c r="J26" i="1" s="1"/>
  <c r="J27" i="1" l="1"/>
  <c r="J28" i="1" s="1"/>
</calcChain>
</file>

<file path=xl/sharedStrings.xml><?xml version="1.0" encoding="utf-8"?>
<sst xmlns="http://schemas.openxmlformats.org/spreadsheetml/2006/main" count="57" uniqueCount="54">
  <si>
    <t>Форма № ВН-17</t>
  </si>
  <si>
    <t xml:space="preserve">КАЛЬКУЛЯЦИЯ № </t>
  </si>
  <si>
    <t>Заказ №:</t>
  </si>
  <si>
    <t xml:space="preserve">АО "ИЭСК" Центральные электрические сети </t>
  </si>
  <si>
    <t>Наименование работ:</t>
  </si>
  <si>
    <t>(Работы, не вошедшие в БЦ 2003 г.)</t>
  </si>
  <si>
    <t>№ п/п</t>
  </si>
  <si>
    <t>Наименование статьи</t>
  </si>
  <si>
    <t>Величина</t>
  </si>
  <si>
    <t>Сумма,</t>
  </si>
  <si>
    <t>коэффи-</t>
  </si>
  <si>
    <t>рублей</t>
  </si>
  <si>
    <t>циента</t>
  </si>
  <si>
    <t>Материалы</t>
  </si>
  <si>
    <t>Заработная плата основная, в   том  числе:</t>
  </si>
  <si>
    <t>2.1.</t>
  </si>
  <si>
    <t>Тарифная   часть  (ЧТС  х  трудоемкость )</t>
  </si>
  <si>
    <t>2.2.</t>
  </si>
  <si>
    <t>Вредные  условия  труда, 6 %   к  п.2.1.</t>
  </si>
  <si>
    <t>2.3.</t>
  </si>
  <si>
    <t>Текущая  премия,  47%   к  пп.( 2.1.  +  2.2.)</t>
  </si>
  <si>
    <t>2.4.</t>
  </si>
  <si>
    <t>Районный  коэффициент, 30%  к пп.(2.1.+2.2.+2.3.)</t>
  </si>
  <si>
    <t>2.5.</t>
  </si>
  <si>
    <t>Северная  надбавка, 30 %  к пп. (2.1.+2.2.+2.3.)</t>
  </si>
  <si>
    <t>Накладные расходы (в % к п.2)</t>
  </si>
  <si>
    <t>4</t>
  </si>
  <si>
    <t>Итого</t>
  </si>
  <si>
    <t>5</t>
  </si>
  <si>
    <t>Прибыль     8,0 %</t>
  </si>
  <si>
    <t>6</t>
  </si>
  <si>
    <t>Всего</t>
  </si>
  <si>
    <t>2. РАСШИФРОВКА ТРУДОВЫХ ЗАТРАТ.</t>
  </si>
  <si>
    <t>Наименование работ</t>
  </si>
  <si>
    <t>Обоснование</t>
  </si>
  <si>
    <t>Ед. изм.</t>
  </si>
  <si>
    <t>Кол-во</t>
  </si>
  <si>
    <t>Трудоемкость</t>
  </si>
  <si>
    <t xml:space="preserve"> раз- ряд</t>
  </si>
  <si>
    <t>ЧТС., руб.</t>
  </si>
  <si>
    <t>Сумма з/п,</t>
  </si>
  <si>
    <t>на  ед.</t>
  </si>
  <si>
    <t>всего</t>
  </si>
  <si>
    <t>руб.</t>
  </si>
  <si>
    <t>1</t>
  </si>
  <si>
    <t>м.н.вр.</t>
  </si>
  <si>
    <t>шт</t>
  </si>
  <si>
    <t>Итого:</t>
  </si>
  <si>
    <t>Расчет произведен на основе месячной тарифной ставки для рабочего   по состоянию на 01.01.2023 года.</t>
  </si>
  <si>
    <t>Начальник СМиТ  ЦЭС АО  ИЭСК</t>
  </si>
  <si>
    <t>С.В.Задерей</t>
  </si>
  <si>
    <t>Инженер ПТО  ЦЭС АО  ИЭСК</t>
  </si>
  <si>
    <t>Н.П.Ефимова</t>
  </si>
  <si>
    <t>Ремонт гусеничного вездехода  ГАЗ 34039 с заменой гусениц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</si>
</sst>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 Cyr"/>
      <charset val="204"/>
    </font>
    <font>
      <sz val="10"/>
      <name val="Times New Roman Cyr"/>
      <charset val="204"/>
    </font>
    <font>
      <sz val="10"/>
      <color indexed="18"/>
      <name val="Times New Roman Cyr"/>
      <charset val="204"/>
    </font>
    <font>
      <b/>
      <sz val="14"/>
      <color indexed="18"/>
      <name val="Times New Roman Cyr"/>
      <charset val="204"/>
    </font>
    <font>
      <b/>
      <i/>
      <u/>
      <sz val="14"/>
      <color indexed="18"/>
      <name val="Times New Roman Cyr"/>
      <charset val="204"/>
    </font>
    <font>
      <b/>
      <i/>
      <sz val="12"/>
      <color indexed="18"/>
      <name val="Times New Roman Cyr"/>
      <charset val="204"/>
    </font>
    <font>
      <sz val="11"/>
      <color indexed="18"/>
      <name val="Times New Roman Cyr"/>
      <charset val="204"/>
    </font>
    <font>
      <b/>
      <sz val="11"/>
      <color indexed="18"/>
      <name val="Times New Roman Cyr"/>
      <charset val="204"/>
    </font>
    <font>
      <u/>
      <sz val="11"/>
      <color indexed="18"/>
      <name val="Times New Roman Cyr"/>
      <charset val="204"/>
    </font>
    <font>
      <u/>
      <sz val="10"/>
      <color indexed="18"/>
      <name val="Times New Roman Cyr"/>
      <charset val="204"/>
    </font>
    <font>
      <u/>
      <sz val="11"/>
      <name val="Times New Roman Cyr"/>
      <family val="1"/>
      <charset val="204"/>
    </font>
    <font>
      <sz val="9"/>
      <name val="Times New Roman Cyr"/>
      <family val="1"/>
      <charset val="204"/>
    </font>
    <font>
      <sz val="12"/>
      <color indexed="18"/>
      <name val="Times New Roman Cyr"/>
      <charset val="204"/>
    </font>
    <font>
      <b/>
      <i/>
      <sz val="11"/>
      <color indexed="18"/>
      <name val="Times New Roman Cyr"/>
      <charset val="204"/>
    </font>
    <font>
      <b/>
      <sz val="10"/>
      <color indexed="18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0" fontId="1" fillId="0" borderId="0" xfId="0" applyFont="1"/>
    <xf numFmtId="0" fontId="3" fillId="0" borderId="0" xfId="0" applyFont="1"/>
    <xf numFmtId="49" fontId="3" fillId="0" borderId="0" xfId="0" applyNumberFormat="1" applyFont="1"/>
    <xf numFmtId="0" fontId="4" fillId="0" borderId="0" xfId="0" applyFont="1" applyBorder="1" applyAlignment="1"/>
    <xf numFmtId="0" fontId="4" fillId="0" borderId="0" xfId="0" applyFont="1" applyBorder="1" applyAlignment="1">
      <alignment horizontal="right"/>
    </xf>
    <xf numFmtId="0" fontId="5" fillId="0" borderId="0" xfId="0" applyFont="1" applyBorder="1" applyAlignment="1"/>
    <xf numFmtId="0" fontId="6" fillId="0" borderId="0" xfId="0" applyFont="1" applyBorder="1" applyAlignment="1"/>
    <xf numFmtId="164" fontId="3" fillId="0" borderId="0" xfId="0" applyNumberFormat="1" applyFont="1" applyBorder="1"/>
    <xf numFmtId="2" fontId="3" fillId="0" borderId="0" xfId="0" applyNumberFormat="1" applyFont="1"/>
    <xf numFmtId="0" fontId="7" fillId="0" borderId="0" xfId="0" applyFont="1"/>
    <xf numFmtId="1" fontId="7" fillId="0" borderId="0" xfId="0" applyNumberFormat="1" applyFont="1"/>
    <xf numFmtId="164" fontId="3" fillId="0" borderId="0" xfId="0" applyNumberFormat="1" applyFont="1"/>
    <xf numFmtId="0" fontId="8" fillId="0" borderId="0" xfId="0" applyFont="1" applyAlignment="1">
      <alignment horizontal="right"/>
    </xf>
    <xf numFmtId="0" fontId="9" fillId="0" borderId="0" xfId="0" applyFont="1" applyBorder="1"/>
    <xf numFmtId="0" fontId="3" fillId="0" borderId="0" xfId="0" applyFont="1" applyBorder="1"/>
    <xf numFmtId="0" fontId="7" fillId="0" borderId="0" xfId="0" applyFont="1" applyBorder="1"/>
    <xf numFmtId="1" fontId="7" fillId="0" borderId="0" xfId="0" applyNumberFormat="1" applyFont="1" applyBorder="1"/>
    <xf numFmtId="2" fontId="3" fillId="0" borderId="0" xfId="0" applyNumberFormat="1" applyFont="1" applyBorder="1"/>
    <xf numFmtId="0" fontId="8" fillId="0" borderId="0" xfId="0" applyFont="1"/>
    <xf numFmtId="49" fontId="7" fillId="0" borderId="0" xfId="0" applyNumberFormat="1" applyFont="1"/>
    <xf numFmtId="0" fontId="8" fillId="0" borderId="0" xfId="0" quotePrefix="1" applyFont="1" applyAlignment="1">
      <alignment horizontal="right"/>
    </xf>
    <xf numFmtId="0" fontId="9" fillId="0" borderId="0" xfId="0" applyFont="1" applyFill="1" applyBorder="1" applyAlignment="1">
      <alignment horizontal="left"/>
    </xf>
    <xf numFmtId="1" fontId="3" fillId="0" borderId="0" xfId="0" applyNumberFormat="1" applyFont="1" applyBorder="1"/>
    <xf numFmtId="0" fontId="10" fillId="0" borderId="0" xfId="0" applyFont="1" applyAlignment="1">
      <alignment horizontal="left"/>
    </xf>
    <xf numFmtId="0" fontId="11" fillId="0" borderId="0" xfId="1" applyFont="1" applyBorder="1"/>
    <xf numFmtId="0" fontId="7" fillId="0" borderId="0" xfId="0" applyFont="1" applyBorder="1" applyAlignment="1">
      <alignment horizontal="left"/>
    </xf>
    <xf numFmtId="164" fontId="7" fillId="0" borderId="0" xfId="0" applyNumberFormat="1" applyFont="1" applyBorder="1"/>
    <xf numFmtId="0" fontId="12" fillId="0" borderId="0" xfId="0" applyFont="1"/>
    <xf numFmtId="164" fontId="7" fillId="0" borderId="1" xfId="0" applyNumberFormat="1" applyFont="1" applyBorder="1" applyAlignment="1">
      <alignment horizontal="center"/>
    </xf>
    <xf numFmtId="2" fontId="7" fillId="0" borderId="1" xfId="0" quotePrefix="1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2" fontId="7" fillId="0" borderId="5" xfId="0" applyNumberFormat="1" applyFont="1" applyBorder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2" fontId="7" fillId="0" borderId="8" xfId="0" applyNumberFormat="1" applyFont="1" applyBorder="1"/>
    <xf numFmtId="49" fontId="13" fillId="0" borderId="12" xfId="0" applyNumberFormat="1" applyFont="1" applyBorder="1" applyAlignment="1">
      <alignment horizontal="center"/>
    </xf>
    <xf numFmtId="0" fontId="13" fillId="2" borderId="13" xfId="0" applyFont="1" applyFill="1" applyBorder="1"/>
    <xf numFmtId="0" fontId="13" fillId="2" borderId="14" xfId="0" applyFont="1" applyFill="1" applyBorder="1"/>
    <xf numFmtId="1" fontId="13" fillId="2" borderId="15" xfId="0" applyNumberFormat="1" applyFont="1" applyFill="1" applyBorder="1"/>
    <xf numFmtId="164" fontId="13" fillId="2" borderId="12" xfId="0" applyNumberFormat="1" applyFont="1" applyFill="1" applyBorder="1" applyAlignment="1">
      <alignment horizontal="center"/>
    </xf>
    <xf numFmtId="2" fontId="13" fillId="2" borderId="12" xfId="0" applyNumberFormat="1" applyFont="1" applyFill="1" applyBorder="1" applyAlignment="1">
      <alignment horizontal="center"/>
    </xf>
    <xf numFmtId="0" fontId="13" fillId="2" borderId="10" xfId="0" applyFont="1" applyFill="1" applyBorder="1"/>
    <xf numFmtId="1" fontId="13" fillId="2" borderId="10" xfId="0" applyNumberFormat="1" applyFont="1" applyFill="1" applyBorder="1"/>
    <xf numFmtId="4" fontId="13" fillId="2" borderId="12" xfId="0" quotePrefix="1" applyNumberFormat="1" applyFont="1" applyFill="1" applyBorder="1" applyAlignment="1">
      <alignment horizontal="right"/>
    </xf>
    <xf numFmtId="4" fontId="13" fillId="2" borderId="12" xfId="0" applyNumberFormat="1" applyFont="1" applyFill="1" applyBorder="1" applyAlignment="1">
      <alignment horizontal="right"/>
    </xf>
    <xf numFmtId="0" fontId="13" fillId="2" borderId="10" xfId="0" applyFont="1" applyFill="1" applyBorder="1" applyAlignment="1">
      <alignment horizontal="left"/>
    </xf>
    <xf numFmtId="0" fontId="13" fillId="2" borderId="10" xfId="0" applyFont="1" applyFill="1" applyBorder="1" applyAlignment="1">
      <alignment horizontal="right"/>
    </xf>
    <xf numFmtId="49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3" fillId="0" borderId="0" xfId="0" applyFont="1" applyBorder="1"/>
    <xf numFmtId="1" fontId="13" fillId="0" borderId="0" xfId="0" applyNumberFormat="1" applyFont="1" applyBorder="1"/>
    <xf numFmtId="164" fontId="13" fillId="0" borderId="0" xfId="0" applyNumberFormat="1" applyFont="1" applyBorder="1"/>
    <xf numFmtId="2" fontId="13" fillId="0" borderId="0" xfId="0" quotePrefix="1" applyNumberFormat="1" applyFont="1" applyBorder="1" applyAlignment="1">
      <alignment horizontal="center"/>
    </xf>
    <xf numFmtId="49" fontId="13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left"/>
    </xf>
    <xf numFmtId="0" fontId="13" fillId="0" borderId="0" xfId="0" quotePrefix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/>
    <xf numFmtId="49" fontId="14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1" fontId="7" fillId="0" borderId="0" xfId="0" applyNumberFormat="1" applyFont="1" applyAlignment="1">
      <alignment horizontal="centerContinuous"/>
    </xf>
    <xf numFmtId="164" fontId="3" fillId="0" borderId="0" xfId="0" applyNumberFormat="1" applyFont="1" applyAlignment="1">
      <alignment horizontal="centerContinuous"/>
    </xf>
    <xf numFmtId="2" fontId="3" fillId="0" borderId="0" xfId="0" applyNumberFormat="1" applyFont="1" applyAlignment="1">
      <alignment horizontal="centerContinuous"/>
    </xf>
    <xf numFmtId="0" fontId="3" fillId="0" borderId="12" xfId="0" applyFont="1" applyBorder="1" applyAlignment="1">
      <alignment horizontal="centerContinuous"/>
    </xf>
    <xf numFmtId="2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49" fontId="3" fillId="0" borderId="12" xfId="0" applyNumberFormat="1" applyFont="1" applyBorder="1" applyAlignment="1">
      <alignment horizontal="center" vertical="center" wrapText="1"/>
    </xf>
    <xf numFmtId="0" fontId="16" fillId="0" borderId="12" xfId="0" applyFont="1" applyBorder="1" applyAlignment="1">
      <alignment horizontal="left" vertical="top" wrapText="1"/>
    </xf>
    <xf numFmtId="0" fontId="13" fillId="0" borderId="12" xfId="0" applyNumberFormat="1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 wrapText="1"/>
    </xf>
    <xf numFmtId="165" fontId="13" fillId="0" borderId="12" xfId="0" applyNumberFormat="1" applyFont="1" applyBorder="1" applyAlignment="1" applyProtection="1">
      <alignment horizontal="center" vertical="center" wrapText="1"/>
      <protection locked="0"/>
    </xf>
    <xf numFmtId="2" fontId="13" fillId="0" borderId="12" xfId="0" applyNumberFormat="1" applyFont="1" applyBorder="1" applyAlignment="1" applyProtection="1">
      <alignment horizontal="center" vertical="center" wrapText="1"/>
      <protection locked="0"/>
    </xf>
    <xf numFmtId="2" fontId="8" fillId="0" borderId="12" xfId="0" applyNumberFormat="1" applyFont="1" applyBorder="1" applyAlignment="1" applyProtection="1">
      <alignment horizontal="center" vertical="center" wrapText="1"/>
      <protection locked="0"/>
    </xf>
    <xf numFmtId="1" fontId="7" fillId="0" borderId="12" xfId="0" applyNumberFormat="1" applyFont="1" applyBorder="1" applyAlignment="1" applyProtection="1">
      <alignment horizontal="center" vertical="center" wrapText="1"/>
      <protection locked="0"/>
    </xf>
    <xf numFmtId="164" fontId="7" fillId="0" borderId="12" xfId="0" quotePrefix="1" applyNumberFormat="1" applyFont="1" applyBorder="1" applyAlignment="1" applyProtection="1">
      <alignment horizontal="center" vertical="center" wrapText="1"/>
      <protection locked="0"/>
    </xf>
    <xf numFmtId="4" fontId="8" fillId="0" borderId="12" xfId="0" applyNumberFormat="1" applyFont="1" applyBorder="1" applyAlignment="1" applyProtection="1">
      <alignment horizontal="center" vertical="center" wrapText="1"/>
      <protection locked="0"/>
    </xf>
    <xf numFmtId="164" fontId="3" fillId="0" borderId="12" xfId="0" applyNumberFormat="1" applyFont="1" applyBorder="1" applyAlignment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  <protection locked="0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/>
    </xf>
  </cellXfs>
  <cellStyles count="2">
    <cellStyle name="Обычный" xfId="0" builtinId="0"/>
    <cellStyle name="Обычный_Калькуляция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zoomScaleNormal="100" workbookViewId="0">
      <selection activeCell="A47" sqref="A47:XFD47"/>
    </sheetView>
  </sheetViews>
  <sheetFormatPr defaultRowHeight="15" x14ac:dyDescent="0.25"/>
  <cols>
    <col min="1" max="1" width="10.140625" customWidth="1"/>
    <col min="2" max="2" width="22.5703125" customWidth="1"/>
    <col min="3" max="3" width="15.140625" customWidth="1"/>
    <col min="4" max="4" width="13.5703125" customWidth="1"/>
    <col min="5" max="5" width="12.28515625" customWidth="1"/>
    <col min="6" max="6" width="12" customWidth="1"/>
    <col min="7" max="7" width="11.5703125" customWidth="1"/>
    <col min="8" max="8" width="12.42578125" customWidth="1"/>
    <col min="9" max="10" width="12.28515625" customWidth="1"/>
  </cols>
  <sheetData>
    <row r="1" spans="1:10" x14ac:dyDescent="0.25">
      <c r="G1" s="1"/>
      <c r="H1" s="1"/>
      <c r="I1" s="85" t="s">
        <v>0</v>
      </c>
      <c r="J1" s="85"/>
    </row>
    <row r="2" spans="1:10" x14ac:dyDescent="0.25">
      <c r="G2" s="85"/>
      <c r="H2" s="85"/>
      <c r="I2" s="85"/>
      <c r="J2" s="85"/>
    </row>
    <row r="3" spans="1:10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19.5" x14ac:dyDescent="0.35">
      <c r="A4" s="3"/>
      <c r="B4" s="2"/>
      <c r="C4" s="2"/>
      <c r="D4" s="4"/>
      <c r="E4" s="5" t="s">
        <v>1</v>
      </c>
      <c r="F4" s="6">
        <v>1</v>
      </c>
      <c r="G4" s="2"/>
      <c r="H4" s="7"/>
      <c r="I4" s="8"/>
      <c r="J4" s="9"/>
    </row>
    <row r="5" spans="1:10" x14ac:dyDescent="0.25">
      <c r="A5" s="3"/>
      <c r="B5" s="2"/>
      <c r="C5" s="2"/>
      <c r="D5" s="2"/>
      <c r="E5" s="2"/>
      <c r="F5" s="2"/>
      <c r="G5" s="10"/>
      <c r="H5" s="11"/>
      <c r="I5" s="12"/>
      <c r="J5" s="9"/>
    </row>
    <row r="6" spans="1:10" x14ac:dyDescent="0.25">
      <c r="A6" s="3"/>
      <c r="B6" s="13" t="s">
        <v>2</v>
      </c>
      <c r="C6" s="14" t="s">
        <v>3</v>
      </c>
      <c r="D6" s="2"/>
      <c r="E6" s="15"/>
      <c r="F6" s="15"/>
      <c r="G6" s="16"/>
      <c r="H6" s="17"/>
      <c r="I6" s="8"/>
      <c r="J6" s="18"/>
    </row>
    <row r="7" spans="1:10" x14ac:dyDescent="0.25">
      <c r="A7" s="3"/>
      <c r="B7" s="2"/>
      <c r="C7" s="14"/>
      <c r="D7" s="2"/>
      <c r="E7" s="15"/>
      <c r="F7" s="15"/>
      <c r="G7" s="16"/>
      <c r="H7" s="17"/>
      <c r="I7" s="12"/>
      <c r="J7" s="9"/>
    </row>
    <row r="8" spans="1:10" x14ac:dyDescent="0.25">
      <c r="A8" s="3"/>
      <c r="B8" s="2"/>
      <c r="C8" s="19"/>
      <c r="D8" s="16"/>
      <c r="E8" s="15"/>
      <c r="F8" s="15"/>
      <c r="G8" s="16"/>
      <c r="H8" s="17"/>
      <c r="I8" s="12"/>
      <c r="J8" s="9"/>
    </row>
    <row r="9" spans="1:10" x14ac:dyDescent="0.25">
      <c r="A9" s="20"/>
      <c r="B9" s="21" t="s">
        <v>4</v>
      </c>
      <c r="C9" s="22" t="s">
        <v>53</v>
      </c>
      <c r="D9" s="16"/>
      <c r="E9" s="16"/>
      <c r="F9" s="16"/>
      <c r="G9" s="16"/>
      <c r="H9" s="23"/>
      <c r="I9" s="8"/>
      <c r="J9" s="18"/>
    </row>
    <row r="10" spans="1:10" x14ac:dyDescent="0.25">
      <c r="A10" s="3"/>
      <c r="B10" s="24"/>
      <c r="C10" s="25" t="s">
        <v>5</v>
      </c>
      <c r="D10" s="16"/>
      <c r="E10" s="16"/>
      <c r="F10" s="16"/>
      <c r="G10" s="23"/>
      <c r="H10" s="2"/>
      <c r="I10" s="8"/>
      <c r="J10" s="8"/>
    </row>
    <row r="11" spans="1:10" x14ac:dyDescent="0.25">
      <c r="A11" s="3"/>
      <c r="B11" s="24"/>
      <c r="C11" s="26"/>
      <c r="D11" s="16"/>
      <c r="E11" s="16"/>
      <c r="F11" s="16"/>
      <c r="G11" s="23"/>
      <c r="H11" s="2"/>
      <c r="I11" s="8"/>
      <c r="J11" s="8"/>
    </row>
    <row r="12" spans="1:10" x14ac:dyDescent="0.25">
      <c r="A12" s="3"/>
      <c r="B12" s="24"/>
      <c r="C12" s="26"/>
      <c r="D12" s="16"/>
      <c r="E12" s="16"/>
      <c r="F12" s="16"/>
      <c r="G12" s="23"/>
      <c r="H12" s="2"/>
      <c r="I12" s="8"/>
      <c r="J12" s="8"/>
    </row>
    <row r="13" spans="1:10" x14ac:dyDescent="0.25">
      <c r="A13" s="3"/>
      <c r="B13" s="2"/>
      <c r="C13" s="16"/>
      <c r="D13" s="15"/>
      <c r="E13" s="15"/>
      <c r="F13" s="15"/>
      <c r="G13" s="16"/>
      <c r="H13" s="17"/>
      <c r="I13" s="8"/>
      <c r="J13" s="27"/>
    </row>
    <row r="14" spans="1:10" x14ac:dyDescent="0.25">
      <c r="A14" s="28" t="s">
        <v>48</v>
      </c>
      <c r="B14" s="2"/>
      <c r="C14" s="16"/>
      <c r="D14" s="15"/>
      <c r="E14" s="15"/>
      <c r="F14" s="15"/>
      <c r="G14" s="16"/>
      <c r="H14" s="17"/>
      <c r="I14" s="8"/>
      <c r="J14" s="18"/>
    </row>
    <row r="15" spans="1:10" x14ac:dyDescent="0.25">
      <c r="A15" s="86" t="s">
        <v>6</v>
      </c>
      <c r="B15" s="89" t="s">
        <v>7</v>
      </c>
      <c r="C15" s="90"/>
      <c r="D15" s="90"/>
      <c r="E15" s="90"/>
      <c r="F15" s="90"/>
      <c r="G15" s="90"/>
      <c r="H15" s="91"/>
      <c r="I15" s="29" t="s">
        <v>8</v>
      </c>
      <c r="J15" s="30" t="s">
        <v>9</v>
      </c>
    </row>
    <row r="16" spans="1:10" x14ac:dyDescent="0.25">
      <c r="A16" s="87"/>
      <c r="B16" s="92"/>
      <c r="C16" s="93"/>
      <c r="D16" s="93"/>
      <c r="E16" s="93"/>
      <c r="F16" s="93"/>
      <c r="G16" s="93"/>
      <c r="H16" s="94"/>
      <c r="I16" s="31" t="s">
        <v>10</v>
      </c>
      <c r="J16" s="32" t="s">
        <v>11</v>
      </c>
    </row>
    <row r="17" spans="1:10" x14ac:dyDescent="0.25">
      <c r="A17" s="88"/>
      <c r="B17" s="95"/>
      <c r="C17" s="96"/>
      <c r="D17" s="96"/>
      <c r="E17" s="96"/>
      <c r="F17" s="96"/>
      <c r="G17" s="96"/>
      <c r="H17" s="97"/>
      <c r="I17" s="33" t="s">
        <v>12</v>
      </c>
      <c r="J17" s="34"/>
    </row>
    <row r="18" spans="1:10" ht="15.75" x14ac:dyDescent="0.25">
      <c r="A18" s="35">
        <v>1</v>
      </c>
      <c r="B18" s="36" t="s">
        <v>13</v>
      </c>
      <c r="C18" s="37"/>
      <c r="D18" s="37"/>
      <c r="E18" s="37"/>
      <c r="F18" s="37"/>
      <c r="G18" s="37"/>
      <c r="H18" s="38"/>
      <c r="I18" s="39">
        <v>1</v>
      </c>
      <c r="J18" s="40"/>
    </row>
    <row r="19" spans="1:10" ht="15.75" x14ac:dyDescent="0.25">
      <c r="A19" s="35">
        <f>A18+1</f>
        <v>2</v>
      </c>
      <c r="B19" s="41" t="s">
        <v>14</v>
      </c>
      <c r="C19" s="41"/>
      <c r="D19" s="41"/>
      <c r="E19" s="41"/>
      <c r="F19" s="41"/>
      <c r="G19" s="41"/>
      <c r="H19" s="42"/>
      <c r="I19" s="39"/>
      <c r="J19" s="43">
        <f>SUM(J20+J21+J22+J23+J24)</f>
        <v>7080.76</v>
      </c>
    </row>
    <row r="20" spans="1:10" ht="15.75" x14ac:dyDescent="0.25">
      <c r="A20" s="35" t="s">
        <v>15</v>
      </c>
      <c r="B20" s="41" t="s">
        <v>16</v>
      </c>
      <c r="C20" s="41"/>
      <c r="D20" s="41"/>
      <c r="E20" s="41"/>
      <c r="F20" s="41"/>
      <c r="G20" s="41"/>
      <c r="H20" s="42"/>
      <c r="I20" s="39"/>
      <c r="J20" s="43">
        <f>J44</f>
        <v>2840.12</v>
      </c>
    </row>
    <row r="21" spans="1:10" ht="15.75" x14ac:dyDescent="0.25">
      <c r="A21" s="35" t="s">
        <v>17</v>
      </c>
      <c r="B21" s="41" t="s">
        <v>18</v>
      </c>
      <c r="C21" s="41"/>
      <c r="D21" s="41"/>
      <c r="E21" s="41"/>
      <c r="F21" s="41"/>
      <c r="G21" s="41"/>
      <c r="H21" s="42"/>
      <c r="I21" s="39">
        <v>0.06</v>
      </c>
      <c r="J21" s="44">
        <f>ROUND(I21*J20,2)</f>
        <v>170.41</v>
      </c>
    </row>
    <row r="22" spans="1:10" ht="15.75" x14ac:dyDescent="0.25">
      <c r="A22" s="35" t="s">
        <v>19</v>
      </c>
      <c r="B22" s="41" t="s">
        <v>20</v>
      </c>
      <c r="C22" s="41"/>
      <c r="D22" s="41"/>
      <c r="E22" s="41"/>
      <c r="F22" s="41"/>
      <c r="G22" s="41"/>
      <c r="H22" s="42"/>
      <c r="I22" s="39">
        <v>0.47</v>
      </c>
      <c r="J22" s="43">
        <f>ROUND(I22*(J20+J21),2)</f>
        <v>1414.95</v>
      </c>
    </row>
    <row r="23" spans="1:10" ht="15.75" x14ac:dyDescent="0.25">
      <c r="A23" s="35" t="s">
        <v>21</v>
      </c>
      <c r="B23" s="41" t="s">
        <v>22</v>
      </c>
      <c r="C23" s="41"/>
      <c r="D23" s="41"/>
      <c r="E23" s="41"/>
      <c r="F23" s="41"/>
      <c r="G23" s="41"/>
      <c r="H23" s="42"/>
      <c r="I23" s="39">
        <v>0.3</v>
      </c>
      <c r="J23" s="43">
        <f>ROUND(I23*(J20+J21+J22),2)</f>
        <v>1327.64</v>
      </c>
    </row>
    <row r="24" spans="1:10" ht="15.75" x14ac:dyDescent="0.25">
      <c r="A24" s="35" t="s">
        <v>23</v>
      </c>
      <c r="B24" s="41" t="s">
        <v>24</v>
      </c>
      <c r="C24" s="41"/>
      <c r="D24" s="41"/>
      <c r="E24" s="41"/>
      <c r="F24" s="41"/>
      <c r="G24" s="41"/>
      <c r="H24" s="42"/>
      <c r="I24" s="39">
        <v>0.3</v>
      </c>
      <c r="J24" s="43">
        <f>ROUND(I24*(J20+J21+J22),2)</f>
        <v>1327.64</v>
      </c>
    </row>
    <row r="25" spans="1:10" ht="15.75" x14ac:dyDescent="0.25">
      <c r="A25" s="35">
        <f>A19+1</f>
        <v>3</v>
      </c>
      <c r="B25" s="45" t="s">
        <v>25</v>
      </c>
      <c r="C25" s="41"/>
      <c r="D25" s="41"/>
      <c r="E25" s="41"/>
      <c r="F25" s="41"/>
      <c r="G25" s="41"/>
      <c r="H25" s="42"/>
      <c r="I25" s="39">
        <v>2.16</v>
      </c>
      <c r="J25" s="43">
        <f>ROUND(J19*I25,2)</f>
        <v>15294.44</v>
      </c>
    </row>
    <row r="26" spans="1:10" ht="15.75" x14ac:dyDescent="0.25">
      <c r="A26" s="35" t="s">
        <v>26</v>
      </c>
      <c r="B26" s="46" t="s">
        <v>27</v>
      </c>
      <c r="C26" s="41"/>
      <c r="D26" s="41"/>
      <c r="E26" s="41"/>
      <c r="F26" s="41"/>
      <c r="G26" s="41"/>
      <c r="H26" s="42"/>
      <c r="I26" s="39"/>
      <c r="J26" s="43">
        <f>J18+J19+J25</f>
        <v>22375.200000000001</v>
      </c>
    </row>
    <row r="27" spans="1:10" ht="15.75" x14ac:dyDescent="0.25">
      <c r="A27" s="35" t="s">
        <v>28</v>
      </c>
      <c r="B27" s="46"/>
      <c r="C27" s="41" t="s">
        <v>29</v>
      </c>
      <c r="D27" s="41"/>
      <c r="E27" s="41"/>
      <c r="F27" s="41"/>
      <c r="G27" s="41"/>
      <c r="H27" s="42"/>
      <c r="I27" s="39">
        <v>0.08</v>
      </c>
      <c r="J27" s="43">
        <f>ROUND(J26*I27,2)</f>
        <v>1790.02</v>
      </c>
    </row>
    <row r="28" spans="1:10" ht="15.75" x14ac:dyDescent="0.25">
      <c r="A28" s="35" t="s">
        <v>30</v>
      </c>
      <c r="B28" s="46" t="s">
        <v>31</v>
      </c>
      <c r="C28" s="41"/>
      <c r="D28" s="41"/>
      <c r="E28" s="41"/>
      <c r="F28" s="41"/>
      <c r="G28" s="41"/>
      <c r="H28" s="42"/>
      <c r="I28" s="39"/>
      <c r="J28" s="43">
        <f>J26+J27</f>
        <v>24165.22</v>
      </c>
    </row>
    <row r="29" spans="1:10" ht="15.75" x14ac:dyDescent="0.25">
      <c r="A29" s="47"/>
      <c r="B29" s="48"/>
      <c r="C29" s="49"/>
      <c r="D29" s="49"/>
      <c r="E29" s="49"/>
      <c r="F29" s="49"/>
      <c r="G29" s="49"/>
      <c r="H29" s="50"/>
      <c r="I29" s="51"/>
      <c r="J29" s="52"/>
    </row>
    <row r="30" spans="1:10" ht="15.75" x14ac:dyDescent="0.25">
      <c r="A30" s="53"/>
      <c r="B30" s="54"/>
      <c r="C30" s="49"/>
      <c r="D30" s="49"/>
      <c r="E30" s="49"/>
      <c r="F30" s="49"/>
      <c r="G30" s="49"/>
      <c r="H30" s="49"/>
      <c r="I30" s="49"/>
      <c r="J30" s="49"/>
    </row>
    <row r="31" spans="1:10" ht="15.75" x14ac:dyDescent="0.25">
      <c r="A31" s="53"/>
      <c r="B31" s="55" t="s">
        <v>49</v>
      </c>
      <c r="C31" s="49"/>
      <c r="D31" s="49"/>
      <c r="E31" s="49"/>
      <c r="F31" s="56"/>
      <c r="G31" s="49"/>
      <c r="H31" s="57"/>
      <c r="I31" s="57" t="s">
        <v>50</v>
      </c>
      <c r="J31" s="49"/>
    </row>
    <row r="32" spans="1:10" ht="15.75" x14ac:dyDescent="0.25">
      <c r="A32" s="53"/>
      <c r="B32" s="54"/>
      <c r="C32" s="49"/>
      <c r="D32" s="49"/>
      <c r="E32" s="49"/>
      <c r="F32" s="49"/>
      <c r="G32" s="49"/>
      <c r="H32" s="49"/>
      <c r="I32" s="49"/>
      <c r="J32" s="49"/>
    </row>
    <row r="33" spans="1:10" ht="15.75" x14ac:dyDescent="0.25">
      <c r="A33" s="53"/>
      <c r="B33" s="58" t="s">
        <v>51</v>
      </c>
      <c r="C33" s="49"/>
      <c r="D33" s="49"/>
      <c r="E33" s="49"/>
      <c r="F33" s="49"/>
      <c r="G33" s="49"/>
      <c r="H33" s="49"/>
      <c r="I33" s="49" t="s">
        <v>52</v>
      </c>
      <c r="J33" s="49"/>
    </row>
    <row r="34" spans="1:10" ht="15.75" x14ac:dyDescent="0.25">
      <c r="A34" s="53"/>
      <c r="B34" s="58"/>
      <c r="C34" s="49"/>
      <c r="D34" s="49"/>
      <c r="E34" s="49"/>
      <c r="F34" s="49"/>
      <c r="G34" s="49"/>
      <c r="H34" s="49"/>
      <c r="I34" s="49"/>
      <c r="J34" s="49"/>
    </row>
    <row r="35" spans="1:10" ht="15.75" x14ac:dyDescent="0.25">
      <c r="A35" s="53"/>
      <c r="B35" s="58"/>
      <c r="C35" s="49"/>
      <c r="D35" s="49"/>
      <c r="E35" s="49"/>
      <c r="F35" s="49"/>
      <c r="G35" s="49"/>
      <c r="H35" s="49"/>
      <c r="I35" s="49"/>
      <c r="J35" s="49"/>
    </row>
    <row r="36" spans="1:10" ht="15.75" x14ac:dyDescent="0.25">
      <c r="A36" s="53"/>
      <c r="B36" s="58"/>
      <c r="C36" s="49"/>
      <c r="D36" s="49"/>
      <c r="E36" s="49"/>
      <c r="F36" s="49"/>
      <c r="G36" s="49"/>
      <c r="H36" s="49"/>
      <c r="I36" s="49"/>
      <c r="J36" s="49"/>
    </row>
    <row r="37" spans="1:10" ht="15.75" x14ac:dyDescent="0.25">
      <c r="A37" s="53"/>
      <c r="B37" s="58"/>
      <c r="C37" s="49"/>
      <c r="D37" s="49"/>
      <c r="E37" s="49"/>
      <c r="F37" s="49"/>
      <c r="G37" s="49"/>
      <c r="H37" s="49"/>
      <c r="I37" s="49"/>
      <c r="J37" s="49"/>
    </row>
    <row r="38" spans="1:10" ht="15.75" x14ac:dyDescent="0.25">
      <c r="A38" s="53"/>
      <c r="B38" s="58"/>
      <c r="C38" s="49"/>
      <c r="D38" s="49"/>
      <c r="E38" s="49"/>
      <c r="F38" s="49"/>
      <c r="G38" s="49"/>
      <c r="H38" s="49"/>
      <c r="I38" s="49"/>
      <c r="J38" s="49"/>
    </row>
    <row r="39" spans="1:10" x14ac:dyDescent="0.25">
      <c r="A39" s="98" t="s">
        <v>32</v>
      </c>
      <c r="B39" s="98"/>
      <c r="C39" s="98"/>
      <c r="D39" s="98"/>
      <c r="E39" s="98"/>
      <c r="F39" s="98"/>
      <c r="G39" s="98"/>
      <c r="H39" s="98"/>
      <c r="I39" s="98"/>
      <c r="J39" s="98"/>
    </row>
    <row r="40" spans="1:10" x14ac:dyDescent="0.25">
      <c r="A40" s="59"/>
      <c r="B40" s="60"/>
      <c r="C40" s="61"/>
      <c r="D40" s="61"/>
      <c r="E40" s="61"/>
      <c r="F40" s="61"/>
      <c r="G40" s="62"/>
      <c r="H40" s="63"/>
      <c r="I40" s="64"/>
      <c r="J40" s="65"/>
    </row>
    <row r="41" spans="1:10" x14ac:dyDescent="0.25">
      <c r="A41" s="83" t="s">
        <v>6</v>
      </c>
      <c r="B41" s="84" t="s">
        <v>33</v>
      </c>
      <c r="C41" s="84" t="s">
        <v>34</v>
      </c>
      <c r="D41" s="84" t="s">
        <v>35</v>
      </c>
      <c r="E41" s="84" t="s">
        <v>36</v>
      </c>
      <c r="F41" s="66" t="s">
        <v>37</v>
      </c>
      <c r="G41" s="66"/>
      <c r="H41" s="83" t="s">
        <v>38</v>
      </c>
      <c r="I41" s="81" t="s">
        <v>39</v>
      </c>
      <c r="J41" s="67" t="s">
        <v>40</v>
      </c>
    </row>
    <row r="42" spans="1:10" x14ac:dyDescent="0.25">
      <c r="A42" s="83"/>
      <c r="B42" s="84"/>
      <c r="C42" s="84"/>
      <c r="D42" s="84"/>
      <c r="E42" s="84"/>
      <c r="F42" s="68" t="s">
        <v>41</v>
      </c>
      <c r="G42" s="68" t="s">
        <v>42</v>
      </c>
      <c r="H42" s="83"/>
      <c r="I42" s="81"/>
      <c r="J42" s="67" t="s">
        <v>43</v>
      </c>
    </row>
    <row r="43" spans="1:10" ht="75.75" customHeight="1" x14ac:dyDescent="0.25">
      <c r="A43" s="69" t="s">
        <v>44</v>
      </c>
      <c r="B43" s="70" t="s">
        <v>53</v>
      </c>
      <c r="C43" s="71" t="s">
        <v>45</v>
      </c>
      <c r="D43" s="72" t="s">
        <v>46</v>
      </c>
      <c r="E43" s="73">
        <v>1</v>
      </c>
      <c r="F43" s="73">
        <v>240.81</v>
      </c>
      <c r="G43" s="71">
        <v>28.31</v>
      </c>
      <c r="H43" s="74" t="s">
        <v>28</v>
      </c>
      <c r="I43" s="75">
        <v>100.322</v>
      </c>
      <c r="J43" s="76">
        <f>ROUND(I43*G43,2)</f>
        <v>2840.12</v>
      </c>
    </row>
    <row r="44" spans="1:10" x14ac:dyDescent="0.25">
      <c r="A44" s="82" t="s">
        <v>47</v>
      </c>
      <c r="B44" s="82"/>
      <c r="C44" s="82"/>
      <c r="D44" s="82"/>
      <c r="E44" s="82"/>
      <c r="F44" s="82"/>
      <c r="G44" s="77">
        <v>32</v>
      </c>
      <c r="H44" s="78"/>
      <c r="I44" s="79"/>
      <c r="J44" s="80">
        <f>SUM(J43:J43)</f>
        <v>2840.12</v>
      </c>
    </row>
    <row r="45" spans="1:10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</row>
    <row r="46" spans="1:10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</row>
  </sheetData>
  <mergeCells count="13">
    <mergeCell ref="I1:J1"/>
    <mergeCell ref="G2:J2"/>
    <mergeCell ref="A15:A17"/>
    <mergeCell ref="B15:H17"/>
    <mergeCell ref="A39:J39"/>
    <mergeCell ref="I41:I42"/>
    <mergeCell ref="A44:F44"/>
    <mergeCell ref="A41:A42"/>
    <mergeCell ref="B41:B42"/>
    <mergeCell ref="C41:C42"/>
    <mergeCell ref="D41:D42"/>
    <mergeCell ref="E41:E42"/>
    <mergeCell ref="H41:H42"/>
  </mergeCells>
  <pageMargins left="0.7" right="0.7" top="0.75" bottom="0.75" header="0.3" footer="0.3"/>
  <pageSetup paperSize="9" scale="65" fitToHeight="0" orientation="portrait" horizontalDpi="0" verticalDpi="0" r:id="rId1"/>
  <rowBreaks count="1" manualBreakCount="1">
    <brk id="3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Кальк.</vt:lpstr>
      <vt:lpstr>Кальк.!Область_печати</vt:lpstr>
    </vt:vector>
  </TitlesOfParts>
  <Company>OOO «Эн+ Диджитал»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Efimova Nina</dc:creator>
  <cp:lastModifiedBy>Kalashnikova Yuliya</cp:lastModifiedBy>
  <dcterms:created xsi:type="dcterms:W3CDTF">2023-10-04T05:31:12Z</dcterms:created>
  <dcterms:modified xsi:type="dcterms:W3CDTF">2023-10-09T07:44:58Z</dcterms:modified>
</cp:coreProperties>
</file>